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rf0020541092368\compartilhamentos\SRRF07\DIPOL_Raiz\SALIC\01 - Licitações por modalidades\01.1 - Pregões\2025\90006-2025 Limpeza\Leslie\"/>
    </mc:Choice>
  </mc:AlternateContent>
  <xr:revisionPtr revIDLastSave="0" documentId="13_ncr:1_{3067337F-15EE-4169-B776-A7B25A36E062}" xr6:coauthVersionLast="47" xr6:coauthVersionMax="47" xr10:uidLastSave="{00000000-0000-0000-0000-000000000000}"/>
  <bookViews>
    <workbookView xWindow="28680" yWindow="-120" windowWidth="20730" windowHeight="11040" activeTab="1" xr2:uid="{5AEB4FA3-1CA6-4CA0-84F1-4FCD2EA18E22}"/>
  </bookViews>
  <sheets>
    <sheet name="Instruções" sheetId="2" r:id="rId1"/>
    <sheet name="Rio de Janeiro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1" l="1"/>
  <c r="K31" i="1"/>
  <c r="K30" i="1"/>
  <c r="H32" i="1"/>
  <c r="H31" i="1"/>
  <c r="H30" i="1"/>
  <c r="L30" i="1" s="1"/>
  <c r="J32" i="1"/>
  <c r="J31" i="1"/>
  <c r="J30" i="1"/>
  <c r="G32" i="1"/>
  <c r="G31" i="1"/>
  <c r="G30" i="1"/>
  <c r="L31" i="1" l="1"/>
  <c r="L33" i="1" s="1"/>
  <c r="L32" i="1"/>
  <c r="J17" i="1"/>
  <c r="L17" i="1" s="1"/>
  <c r="G17" i="1"/>
  <c r="J15" i="1"/>
  <c r="G15" i="1"/>
  <c r="L15" i="1" s="1"/>
  <c r="F28" i="1" l="1"/>
  <c r="G28" i="1" s="1"/>
  <c r="G29" i="1"/>
  <c r="G27" i="1"/>
  <c r="G26" i="1"/>
  <c r="G24" i="1"/>
  <c r="G23" i="1"/>
  <c r="G21" i="1"/>
  <c r="G19" i="1"/>
  <c r="F25" i="1"/>
  <c r="G25" i="1" s="1"/>
  <c r="F22" i="1"/>
  <c r="G22" i="1" s="1"/>
  <c r="F20" i="1"/>
  <c r="G20" i="1" s="1"/>
  <c r="F18" i="1"/>
  <c r="O10" i="1" s="1"/>
  <c r="O13" i="1" s="1"/>
  <c r="G18" i="1" l="1"/>
  <c r="K29" i="1"/>
  <c r="K28" i="1"/>
  <c r="K27" i="1"/>
  <c r="K26" i="1"/>
  <c r="K25" i="1"/>
  <c r="K24" i="1"/>
  <c r="K23" i="1"/>
  <c r="K22" i="1"/>
  <c r="K21" i="1"/>
  <c r="K20" i="1"/>
  <c r="K19" i="1"/>
  <c r="K18" i="1"/>
  <c r="K16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K14" i="1"/>
  <c r="H14" i="1"/>
  <c r="J29" i="1" l="1"/>
  <c r="J28" i="1"/>
  <c r="J26" i="1"/>
  <c r="J25" i="1"/>
  <c r="J24" i="1"/>
  <c r="J23" i="1"/>
  <c r="J22" i="1"/>
  <c r="J20" i="1"/>
  <c r="L20" i="1" s="1"/>
  <c r="J27" i="1"/>
  <c r="L27" i="1" s="1"/>
  <c r="J21" i="1"/>
  <c r="J19" i="1"/>
  <c r="J18" i="1"/>
  <c r="J16" i="1"/>
  <c r="J14" i="1"/>
  <c r="L28" i="1"/>
  <c r="G16" i="1"/>
  <c r="G14" i="1"/>
  <c r="L25" i="1" l="1"/>
  <c r="L23" i="1"/>
  <c r="L29" i="1"/>
  <c r="L22" i="1"/>
  <c r="L14" i="1"/>
  <c r="L21" i="1"/>
  <c r="L26" i="1"/>
  <c r="L18" i="1"/>
  <c r="L16" i="1"/>
  <c r="L24" i="1"/>
  <c r="L19" i="1"/>
  <c r="L35" i="1" l="1"/>
</calcChain>
</file>

<file path=xl/sharedStrings.xml><?xml version="1.0" encoding="utf-8"?>
<sst xmlns="http://schemas.openxmlformats.org/spreadsheetml/2006/main" count="110" uniqueCount="79">
  <si>
    <t>DRF-NIT</t>
  </si>
  <si>
    <t>PRÉDIO</t>
  </si>
  <si>
    <t>ENDEREÇO</t>
  </si>
  <si>
    <t>ÁREA (M²)</t>
  </si>
  <si>
    <t>FACHADA ENVIDRAÇADA</t>
  </si>
  <si>
    <t>CIDADE/UF</t>
  </si>
  <si>
    <t>ARF-Cabo Frio</t>
  </si>
  <si>
    <t>DRF-RJ2</t>
  </si>
  <si>
    <t>ALF-RJO</t>
  </si>
  <si>
    <t>DEMAC</t>
  </si>
  <si>
    <t>VALOR DO SERVIÇO</t>
  </si>
  <si>
    <t>UNIDADE DE MEDIDA</t>
  </si>
  <si>
    <t>Serviço</t>
  </si>
  <si>
    <t>ARF-São Gonçalo</t>
  </si>
  <si>
    <t>IRF-Campos dos Goitacazes</t>
  </si>
  <si>
    <t>CAC-Tijuca</t>
  </si>
  <si>
    <t>CAC-Ipanema</t>
  </si>
  <si>
    <t>CAC-Campo Grande</t>
  </si>
  <si>
    <t>CAC-Méier</t>
  </si>
  <si>
    <t>Número do  Processo:</t>
  </si>
  <si>
    <t>Dia _____/_____/________  às ____:_____ horas</t>
  </si>
  <si>
    <t>Contratação de serviços de limpeza asseio e conservação, com fornecimento de material, utensílios e equipamentos, para as unidades do estado do Rio de Janeiro</t>
  </si>
  <si>
    <t>Dia 22/11/2024  às ____:_____ horas</t>
  </si>
  <si>
    <t>INSTRUÇÕES PARA PREENCHIMENTO DA PLANILHAS</t>
  </si>
  <si>
    <t>PLANILHA DE PREÇOS PROPOSTOS</t>
  </si>
  <si>
    <t>3 - Erros no preenchimento da planilha não constituem motivo para a desclassificação da proposta. A planilha poderá ser ajustada pelo fornecedor, no prazo indicado pelo sistema, desde que não haja majoração do preço.</t>
  </si>
  <si>
    <t xml:space="preserve">        3.1 - O ajuste de que trata este dispositivo se limita a sanar erros ou falhas que não alterem a substância das propostas;</t>
  </si>
  <si>
    <t>DRF-Nova Iguaçu</t>
  </si>
  <si>
    <t>ARF-Petrópolis</t>
  </si>
  <si>
    <t>ARF-Teresópolis</t>
  </si>
  <si>
    <t xml:space="preserve">Rua Amirante Teffé, 668 - Centro </t>
  </si>
  <si>
    <t>Niterói/RJ</t>
  </si>
  <si>
    <t>Cabo Frio/RJ</t>
  </si>
  <si>
    <t>Rua Coronel Moreira Cesar, 93 - Centro</t>
  </si>
  <si>
    <t>Av. Rui Barbosa,  nº 975 - Centro</t>
  </si>
  <si>
    <t>Rua Pereira Nunes, 419 –  Vila Isabel</t>
  </si>
  <si>
    <t>Rio de Janeiro/RJ</t>
  </si>
  <si>
    <t xml:space="preserve">Rua Barão da Torre, 296 – Ipanema </t>
  </si>
  <si>
    <t>Avenida  Ayrton Senna nº 2.001 - Barra da Tijuca</t>
  </si>
  <si>
    <t xml:space="preserve">Rua Campo Grande, nº 1110 Campo Grande </t>
  </si>
  <si>
    <t>Campos dos Goytacazes/RJ</t>
  </si>
  <si>
    <t>São Gonçalo/RJ</t>
  </si>
  <si>
    <t xml:space="preserve">Rua Dias da Cruz, nº 457 Méier </t>
  </si>
  <si>
    <t>Av. Rodrigues Alves, 81 - Centro</t>
  </si>
  <si>
    <t>Rua Primeiro de Março, nº 6 - Centro</t>
  </si>
  <si>
    <t>Rua Ataíde Pimenta de Morais, nº 220 – Centro</t>
  </si>
  <si>
    <t>Nova Iguaçu/RJ</t>
  </si>
  <si>
    <t>Rua Paulo Barbosa nº 32 – Centro</t>
  </si>
  <si>
    <t>Petrópolis/RJ</t>
  </si>
  <si>
    <t xml:space="preserve">Rua Francisco Sá nº 368 – Várzea </t>
  </si>
  <si>
    <t>Teresópolis/RJ</t>
  </si>
  <si>
    <t>ITEM 22</t>
  </si>
  <si>
    <t>ESQUADRIAS EXTERNAS COM RISCO</t>
  </si>
  <si>
    <t>LIMPEZA ANUAL DE ESQUADRIAS INTERNAS E EXTERNAS (FACE INTERNA E FACE EXTERNA) COM RISCO E DE FACHADAS ENVIDRAÇADAS - RIO DE JANEIRO</t>
  </si>
  <si>
    <t>QTIDADE DE SERVIÇOS A SER EXECUTADA DURANTE A VIGÊNCIA CONTRATUAL</t>
  </si>
  <si>
    <t>VALOR TOTAL DO SERVIÇO (POR TODA VIGÊNCIA CONTRATUAL)</t>
  </si>
  <si>
    <t>Período Contratual (meses):</t>
  </si>
  <si>
    <t>ARF-Nova Friburgo</t>
  </si>
  <si>
    <t>Nova Friburgo/RJ</t>
  </si>
  <si>
    <t>ARF-Rio Bonito</t>
  </si>
  <si>
    <t>Rio Bonito/RJ</t>
  </si>
  <si>
    <t>Avenida Presidente Castelo Branco, 78 - Centro</t>
  </si>
  <si>
    <t>Av. Assunção, nº 360, Loja 2 - Centro</t>
  </si>
  <si>
    <t>Rua Manoel Antônio Ventura, 08 - Centro</t>
  </si>
  <si>
    <t>IRF-Itaguaí</t>
  </si>
  <si>
    <t>DRF-Volta Redonda</t>
  </si>
  <si>
    <t>ARF-Angra dos Reis</t>
  </si>
  <si>
    <t>Itaguaí/RJ</t>
  </si>
  <si>
    <t>Volta Redonda/RJ</t>
  </si>
  <si>
    <t>Angra dos Reis/RJ</t>
  </si>
  <si>
    <t>Rua Dr. Curvelo Cavalcanti nº 135 - Centro</t>
  </si>
  <si>
    <t>R. Lúcio Bittencourt nº 73 - Vila Santa Cecília</t>
  </si>
  <si>
    <t>Largo da Lapa nº35</t>
  </si>
  <si>
    <t>VALOR A SER APROPRIADO PARA 1 MÊS</t>
  </si>
  <si>
    <r>
      <rPr>
        <b/>
        <sz val="10"/>
        <color theme="1"/>
        <rFont val="Candara"/>
        <family val="2"/>
      </rPr>
      <t>1 –</t>
    </r>
    <r>
      <rPr>
        <sz val="10"/>
        <color theme="1"/>
        <rFont val="Candara"/>
        <family val="2"/>
      </rPr>
      <t xml:space="preserve"> O modelo elaborado pela Administração de Planilha de Preços Propostos desta contratação é de uso obrigatório. Não serão aceitas outras planilhas.</t>
    </r>
  </si>
  <si>
    <r>
      <rPr>
        <b/>
        <sz val="10"/>
        <color theme="1"/>
        <rFont val="Candara"/>
        <family val="2"/>
      </rPr>
      <t>2 –</t>
    </r>
    <r>
      <rPr>
        <sz val="10"/>
        <color theme="1"/>
        <rFont val="Candara"/>
        <family val="2"/>
      </rPr>
      <t xml:space="preserve"> A empresa só pode preencher ou alterar valores das células</t>
    </r>
    <r>
      <rPr>
        <b/>
        <sz val="10"/>
        <color theme="1"/>
        <rFont val="Candara"/>
        <family val="2"/>
      </rPr>
      <t xml:space="preserve"> com fundo azul.</t>
    </r>
    <r>
      <rPr>
        <sz val="10"/>
        <color theme="1"/>
        <rFont val="Candara"/>
        <family val="2"/>
      </rPr>
      <t xml:space="preserve"> As demais células contêm valores fixos ou contêm fórmulas, e não devem ser alteradas pela empresa;</t>
    </r>
  </si>
  <si>
    <t>10707.720194-2025-26</t>
  </si>
  <si>
    <t>VALOR TOTAL GERAL PARA O PERÍODO CONTRATUAL DO ITEM 22</t>
  </si>
  <si>
    <t>**** o pagamento desses serviços não será feito mensalmente; será feito por serviço executado, conforme subitem 7.50.4 do Termo de Referência.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</si>
</sst>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3" x14ac:knownFonts="1">
    <font>
      <sz val="11"/>
      <color theme="1"/>
      <name val="Aptos Narrow"/>
      <family val="2"/>
      <scheme val="minor"/>
    </font>
    <font>
      <b/>
      <sz val="12"/>
      <color theme="0"/>
      <name val="Candara"/>
      <family val="2"/>
    </font>
    <font>
      <sz val="11"/>
      <color theme="1"/>
      <name val="Candara"/>
      <family val="2"/>
    </font>
    <font>
      <sz val="10"/>
      <color theme="1"/>
      <name val="Candara"/>
      <family val="2"/>
    </font>
    <font>
      <sz val="10"/>
      <color rgb="FF000000"/>
      <name val="Candara"/>
      <family val="2"/>
    </font>
    <font>
      <b/>
      <sz val="14"/>
      <color theme="0"/>
      <name val="Candara"/>
      <family val="2"/>
    </font>
    <font>
      <b/>
      <sz val="11"/>
      <color rgb="FF000000"/>
      <name val="Candara"/>
      <family val="2"/>
    </font>
    <font>
      <b/>
      <sz val="10"/>
      <color theme="0"/>
      <name val="Candara"/>
      <family val="2"/>
    </font>
    <font>
      <b/>
      <sz val="10"/>
      <color theme="1"/>
      <name val="Candara"/>
      <family val="2"/>
    </font>
    <font>
      <b/>
      <sz val="14"/>
      <color rgb="FFFFFFFF"/>
      <name val="Candara"/>
      <family val="2"/>
    </font>
    <font>
      <b/>
      <sz val="11"/>
      <color rgb="FFFF0000"/>
      <name val="Candara"/>
      <family val="2"/>
    </font>
    <font>
      <b/>
      <sz val="11"/>
      <color theme="1"/>
      <name val="Candara"/>
      <family val="2"/>
    </font>
    <font>
      <b/>
      <sz val="12"/>
      <color rgb="FF000000"/>
      <name val="Candara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rgb="FF000066"/>
        <bgColor rgb="FF333F50"/>
      </patternFill>
    </fill>
    <fill>
      <patternFill patternType="solid">
        <fgColor rgb="FFD8E9CD"/>
        <bgColor rgb="FFD8E9CD"/>
      </patternFill>
    </fill>
    <fill>
      <patternFill patternType="solid">
        <fgColor rgb="FF6633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89999084444715716"/>
        <bgColor rgb="FFE2F0D9"/>
      </patternFill>
    </fill>
    <fill>
      <patternFill patternType="solid">
        <fgColor rgb="FF002060"/>
        <bgColor rgb="FFEAD6E2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4" fontId="3" fillId="0" borderId="0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2" fillId="0" borderId="0" xfId="0" applyNumberFormat="1" applyFont="1"/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164" fontId="5" fillId="6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5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textRotation="90"/>
    </xf>
    <xf numFmtId="0" fontId="5" fillId="3" borderId="0" xfId="0" applyFont="1" applyFill="1" applyBorder="1" applyAlignment="1">
      <alignment horizontal="center" vertical="center" textRotation="90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3300"/>
      <color rgb="FFCCFFFF"/>
      <color rgb="FF000066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D2908-FF93-43B5-9169-558C7CBC4611}">
  <dimension ref="A1:O13"/>
  <sheetViews>
    <sheetView showGridLines="0" workbookViewId="0">
      <selection activeCell="A3" sqref="A3:XFD3"/>
    </sheetView>
  </sheetViews>
  <sheetFormatPr defaultRowHeight="14.5" x14ac:dyDescent="0.35"/>
  <cols>
    <col min="1" max="9" width="8.7265625" style="1"/>
    <col min="10" max="11" width="13" style="1" customWidth="1"/>
    <col min="12" max="16384" width="8.7265625" style="1"/>
  </cols>
  <sheetData>
    <row r="1" spans="1:15" s="2" customFormat="1" ht="22.5" customHeight="1" x14ac:dyDescent="0.3">
      <c r="A1" s="39" t="s">
        <v>24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5" s="2" customFormat="1" ht="34.5" customHeight="1" x14ac:dyDescent="0.3">
      <c r="A2" s="40" t="s">
        <v>21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5" s="2" customFormat="1" ht="5.5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5" s="2" customFormat="1" ht="18" customHeight="1" x14ac:dyDescent="0.3">
      <c r="A4" s="42" t="s">
        <v>19</v>
      </c>
      <c r="B4" s="43"/>
      <c r="C4" s="43"/>
      <c r="D4" s="43"/>
      <c r="E4" s="43"/>
      <c r="F4" s="43"/>
      <c r="G4" s="43"/>
      <c r="H4" s="43"/>
      <c r="I4" s="44"/>
      <c r="J4" s="45" t="s">
        <v>76</v>
      </c>
      <c r="K4" s="46"/>
    </row>
    <row r="5" spans="1:15" s="2" customFormat="1" ht="6.5" customHeight="1" x14ac:dyDescent="0.3"/>
    <row r="6" spans="1:15" s="2" customFormat="1" ht="18" customHeight="1" x14ac:dyDescent="0.3">
      <c r="A6" s="38" t="s">
        <v>22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5" ht="7" customHeight="1" x14ac:dyDescent="0.3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5" ht="22.5" customHeight="1" x14ac:dyDescent="0.35">
      <c r="A8" s="36" t="s">
        <v>23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2"/>
      <c r="M8" s="32"/>
      <c r="N8" s="32"/>
      <c r="O8" s="32"/>
    </row>
    <row r="9" spans="1:15" s="2" customFormat="1" ht="30.5" customHeight="1" x14ac:dyDescent="0.3">
      <c r="A9" s="33" t="s">
        <v>74</v>
      </c>
      <c r="B9" s="33"/>
      <c r="C9" s="33"/>
      <c r="D9" s="33"/>
      <c r="E9" s="33"/>
      <c r="F9" s="33"/>
      <c r="G9" s="33"/>
      <c r="H9" s="33"/>
      <c r="I9" s="33"/>
      <c r="J9" s="33"/>
      <c r="K9" s="33"/>
    </row>
    <row r="10" spans="1:15" s="2" customFormat="1" ht="33" customHeight="1" x14ac:dyDescent="0.3">
      <c r="A10" s="37" t="s">
        <v>75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</row>
    <row r="11" spans="1:15" s="2" customFormat="1" ht="31.5" customHeight="1" x14ac:dyDescent="0.3">
      <c r="A11" s="33" t="s">
        <v>25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spans="1:15" s="2" customFormat="1" ht="20.5" customHeight="1" x14ac:dyDescent="0.3">
      <c r="A12" s="33" t="s">
        <v>26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5" x14ac:dyDescent="0.3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</sheetData>
  <mergeCells count="13">
    <mergeCell ref="A6:K6"/>
    <mergeCell ref="A1:K1"/>
    <mergeCell ref="A2:K2"/>
    <mergeCell ref="A3:K3"/>
    <mergeCell ref="A4:I4"/>
    <mergeCell ref="J4:K4"/>
    <mergeCell ref="A11:K11"/>
    <mergeCell ref="A12:K12"/>
    <mergeCell ref="A13:K13"/>
    <mergeCell ref="A7:K7"/>
    <mergeCell ref="A8:K8"/>
    <mergeCell ref="A9:K9"/>
    <mergeCell ref="A10:K10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B6119-F751-45C9-B4BA-9F1111B35E3F}">
  <sheetPr>
    <pageSetUpPr fitToPage="1"/>
  </sheetPr>
  <dimension ref="A1:O37"/>
  <sheetViews>
    <sheetView showGridLines="0" tabSelected="1" topLeftCell="A20" zoomScale="70" zoomScaleNormal="70" workbookViewId="0">
      <selection sqref="A1:L37"/>
    </sheetView>
  </sheetViews>
  <sheetFormatPr defaultRowHeight="14.5" x14ac:dyDescent="0.35"/>
  <cols>
    <col min="1" max="1" width="8.7265625" style="1"/>
    <col min="2" max="2" width="20" style="1" customWidth="1"/>
    <col min="3" max="3" width="28.90625" style="1" customWidth="1"/>
    <col min="4" max="4" width="17.90625" style="1" customWidth="1"/>
    <col min="5" max="5" width="14.54296875" style="1" customWidth="1"/>
    <col min="6" max="6" width="14.7265625" style="1" customWidth="1"/>
    <col min="7" max="7" width="14.453125" style="1" customWidth="1"/>
    <col min="8" max="8" width="21.36328125" style="1" customWidth="1"/>
    <col min="9" max="9" width="15.7265625" style="1" customWidth="1"/>
    <col min="10" max="10" width="15.1796875" style="1" customWidth="1"/>
    <col min="11" max="11" width="21.54296875" style="1" customWidth="1"/>
    <col min="12" max="12" width="25" style="1" customWidth="1"/>
    <col min="13" max="13" width="14.6328125" style="1" customWidth="1"/>
    <col min="14" max="14" width="14.6328125" style="1" hidden="1" customWidth="1"/>
    <col min="15" max="15" width="21.26953125" style="1" hidden="1" customWidth="1"/>
    <col min="16" max="16384" width="8.7265625" style="1"/>
  </cols>
  <sheetData>
    <row r="1" spans="1:15" ht="27" customHeight="1" x14ac:dyDescent="0.35">
      <c r="A1" s="39" t="s">
        <v>24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5" ht="27" customHeight="1" x14ac:dyDescent="0.35">
      <c r="A2" s="40" t="s">
        <v>21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5" s="2" customFormat="1" ht="6" customHeight="1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5" s="2" customFormat="1" ht="19.5" customHeight="1" x14ac:dyDescent="0.3">
      <c r="A4" s="51" t="s">
        <v>19</v>
      </c>
      <c r="B4" s="52"/>
      <c r="C4" s="52"/>
      <c r="D4" s="52"/>
      <c r="E4" s="53"/>
      <c r="F4" s="54" t="s">
        <v>76</v>
      </c>
      <c r="G4" s="54"/>
      <c r="H4" s="54"/>
      <c r="I4" s="54"/>
      <c r="J4" s="54"/>
      <c r="K4" s="54"/>
      <c r="L4" s="46"/>
    </row>
    <row r="5" spans="1:15" s="2" customFormat="1" ht="9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s="2" customFormat="1" ht="19.5" customHeight="1" x14ac:dyDescent="0.3">
      <c r="A6" s="47" t="s">
        <v>20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9"/>
    </row>
    <row r="7" spans="1:15" s="4" customFormat="1" ht="9.5" customHeight="1" thickBot="1" x14ac:dyDescent="0.35">
      <c r="B7" s="5"/>
      <c r="C7" s="5"/>
      <c r="D7" s="5"/>
      <c r="E7" s="5"/>
      <c r="F7" s="5"/>
      <c r="G7" s="5"/>
      <c r="H7" s="5"/>
      <c r="I7" s="5"/>
      <c r="J7" s="5"/>
    </row>
    <row r="8" spans="1:15" s="4" customFormat="1" ht="25.5" customHeight="1" x14ac:dyDescent="0.3">
      <c r="A8" s="57" t="s">
        <v>51</v>
      </c>
      <c r="B8" s="66" t="s">
        <v>53</v>
      </c>
      <c r="C8" s="67"/>
      <c r="D8" s="67"/>
      <c r="E8" s="67"/>
      <c r="F8" s="67"/>
      <c r="G8" s="67"/>
      <c r="H8" s="67"/>
      <c r="I8" s="67"/>
      <c r="J8" s="67"/>
      <c r="K8" s="67"/>
      <c r="L8" s="68"/>
    </row>
    <row r="9" spans="1:15" s="4" customFormat="1" ht="7.5" customHeight="1" x14ac:dyDescent="0.3">
      <c r="A9" s="58"/>
      <c r="B9" s="6"/>
      <c r="C9" s="7"/>
      <c r="D9" s="7"/>
      <c r="E9" s="8"/>
      <c r="F9" s="7"/>
      <c r="G9" s="7"/>
      <c r="H9" s="7"/>
      <c r="I9" s="8"/>
      <c r="J9" s="8"/>
      <c r="K9" s="8"/>
      <c r="L9" s="9"/>
    </row>
    <row r="10" spans="1:15" s="4" customFormat="1" ht="17" customHeight="1" x14ac:dyDescent="0.3">
      <c r="A10" s="58"/>
      <c r="B10" s="55" t="s">
        <v>56</v>
      </c>
      <c r="C10" s="55"/>
      <c r="D10" s="55"/>
      <c r="E10" s="55"/>
      <c r="F10" s="55"/>
      <c r="G10" s="56">
        <v>60</v>
      </c>
      <c r="H10" s="56"/>
      <c r="I10" s="8"/>
      <c r="J10" s="8"/>
      <c r="K10" s="8"/>
      <c r="L10" s="9"/>
      <c r="O10" s="10">
        <f>SUM(F14:F29,I14:I29)</f>
        <v>4629.17</v>
      </c>
    </row>
    <row r="11" spans="1:15" s="4" customFormat="1" ht="6.5" customHeight="1" x14ac:dyDescent="0.3">
      <c r="A11" s="58"/>
      <c r="B11" s="6"/>
      <c r="C11" s="7"/>
      <c r="D11" s="7"/>
      <c r="E11" s="8"/>
      <c r="F11" s="7"/>
      <c r="G11" s="7"/>
      <c r="H11" s="7"/>
      <c r="I11" s="8"/>
      <c r="J11" s="8"/>
      <c r="K11" s="8"/>
      <c r="L11" s="9"/>
    </row>
    <row r="12" spans="1:15" s="11" customFormat="1" ht="20" customHeight="1" x14ac:dyDescent="0.35">
      <c r="A12" s="58"/>
      <c r="B12" s="69" t="s">
        <v>1</v>
      </c>
      <c r="C12" s="69" t="s">
        <v>2</v>
      </c>
      <c r="D12" s="69" t="s">
        <v>5</v>
      </c>
      <c r="E12" s="70" t="s">
        <v>11</v>
      </c>
      <c r="F12" s="72" t="s">
        <v>52</v>
      </c>
      <c r="G12" s="73"/>
      <c r="H12" s="74"/>
      <c r="I12" s="75" t="s">
        <v>4</v>
      </c>
      <c r="J12" s="76"/>
      <c r="K12" s="77"/>
      <c r="L12" s="64" t="s">
        <v>55</v>
      </c>
    </row>
    <row r="13" spans="1:15" s="11" customFormat="1" ht="57.5" customHeight="1" x14ac:dyDescent="0.35">
      <c r="A13" s="58"/>
      <c r="B13" s="69"/>
      <c r="C13" s="69"/>
      <c r="D13" s="69"/>
      <c r="E13" s="71"/>
      <c r="F13" s="12" t="s">
        <v>3</v>
      </c>
      <c r="G13" s="13" t="s">
        <v>10</v>
      </c>
      <c r="H13" s="14" t="s">
        <v>54</v>
      </c>
      <c r="I13" s="12" t="s">
        <v>3</v>
      </c>
      <c r="J13" s="13" t="s">
        <v>10</v>
      </c>
      <c r="K13" s="12" t="s">
        <v>54</v>
      </c>
      <c r="L13" s="65"/>
      <c r="O13" s="15">
        <f>O10*10.37</f>
        <v>48004.492899999997</v>
      </c>
    </row>
    <row r="14" spans="1:15" ht="17.5" customHeight="1" x14ac:dyDescent="0.35">
      <c r="A14" s="58"/>
      <c r="B14" s="16" t="s">
        <v>0</v>
      </c>
      <c r="C14" s="17" t="s">
        <v>30</v>
      </c>
      <c r="D14" s="16" t="s">
        <v>31</v>
      </c>
      <c r="E14" s="18" t="s">
        <v>12</v>
      </c>
      <c r="F14" s="19">
        <v>0</v>
      </c>
      <c r="G14" s="20">
        <f>ROUND(10.37*F14,2)</f>
        <v>0</v>
      </c>
      <c r="H14" s="18">
        <f>1*($G$10/12)</f>
        <v>5</v>
      </c>
      <c r="I14" s="19">
        <v>944.02</v>
      </c>
      <c r="J14" s="21">
        <f>ROUND(10.37*I14,2)</f>
        <v>9789.49</v>
      </c>
      <c r="K14" s="18">
        <f>1*($G$10/12)</f>
        <v>5</v>
      </c>
      <c r="L14" s="22">
        <f>ROUND((G14*H14)+(J14*K14),2)</f>
        <v>48947.45</v>
      </c>
      <c r="M14" s="23"/>
    </row>
    <row r="15" spans="1:15" ht="27" customHeight="1" x14ac:dyDescent="0.35">
      <c r="A15" s="58"/>
      <c r="B15" s="16" t="s">
        <v>57</v>
      </c>
      <c r="C15" s="17" t="s">
        <v>63</v>
      </c>
      <c r="D15" s="16" t="s">
        <v>58</v>
      </c>
      <c r="E15" s="18" t="s">
        <v>12</v>
      </c>
      <c r="F15" s="19">
        <v>0</v>
      </c>
      <c r="G15" s="20">
        <f>ROUND(10.37*F15,2)</f>
        <v>0</v>
      </c>
      <c r="H15" s="18">
        <v>5</v>
      </c>
      <c r="I15" s="19">
        <v>26</v>
      </c>
      <c r="J15" s="21">
        <f>ROUND(10.37*I15,2)</f>
        <v>269.62</v>
      </c>
      <c r="K15" s="18">
        <v>5</v>
      </c>
      <c r="L15" s="22">
        <f>ROUND((G15*H15)+(J15*K15),2)</f>
        <v>1348.1</v>
      </c>
      <c r="M15" s="23"/>
    </row>
    <row r="16" spans="1:15" ht="29.5" customHeight="1" x14ac:dyDescent="0.35">
      <c r="A16" s="58"/>
      <c r="B16" s="16" t="s">
        <v>6</v>
      </c>
      <c r="C16" s="17" t="s">
        <v>62</v>
      </c>
      <c r="D16" s="16" t="s">
        <v>32</v>
      </c>
      <c r="E16" s="18" t="s">
        <v>12</v>
      </c>
      <c r="F16" s="19">
        <v>92.5</v>
      </c>
      <c r="G16" s="21">
        <f>ROUND(10.37*F16,2)</f>
        <v>959.23</v>
      </c>
      <c r="H16" s="18">
        <f t="shared" ref="H16:H32" si="0">1*($G$10/12)</f>
        <v>5</v>
      </c>
      <c r="I16" s="19">
        <v>166.5</v>
      </c>
      <c r="J16" s="21">
        <f t="shared" ref="J16:J18" si="1">ROUND(10.37*I16,2)</f>
        <v>1726.61</v>
      </c>
      <c r="K16" s="18">
        <f t="shared" ref="K16:K32" si="2">1*($G$10/12)</f>
        <v>5</v>
      </c>
      <c r="L16" s="22">
        <f t="shared" ref="L16:L32" si="3">ROUND((G16*H16)+(J16*K16),2)</f>
        <v>13429.2</v>
      </c>
    </row>
    <row r="17" spans="1:15" ht="29.5" customHeight="1" x14ac:dyDescent="0.35">
      <c r="A17" s="58"/>
      <c r="B17" s="16" t="s">
        <v>59</v>
      </c>
      <c r="C17" s="17" t="s">
        <v>61</v>
      </c>
      <c r="D17" s="16" t="s">
        <v>60</v>
      </c>
      <c r="E17" s="18" t="s">
        <v>12</v>
      </c>
      <c r="F17" s="19">
        <v>6.3</v>
      </c>
      <c r="G17" s="21">
        <f>ROUND(10.37*F17,2)</f>
        <v>65.33</v>
      </c>
      <c r="H17" s="18">
        <v>5</v>
      </c>
      <c r="I17" s="19">
        <v>0</v>
      </c>
      <c r="J17" s="20">
        <f t="shared" si="1"/>
        <v>0</v>
      </c>
      <c r="K17" s="18">
        <v>5</v>
      </c>
      <c r="L17" s="22">
        <f t="shared" si="3"/>
        <v>326.64999999999998</v>
      </c>
    </row>
    <row r="18" spans="1:15" ht="30.5" customHeight="1" x14ac:dyDescent="0.35">
      <c r="A18" s="58"/>
      <c r="B18" s="16" t="s">
        <v>13</v>
      </c>
      <c r="C18" s="17" t="s">
        <v>33</v>
      </c>
      <c r="D18" s="16" t="s">
        <v>41</v>
      </c>
      <c r="E18" s="18" t="s">
        <v>12</v>
      </c>
      <c r="F18" s="19">
        <f>16.02+37.49</f>
        <v>53.510000000000005</v>
      </c>
      <c r="G18" s="21">
        <f t="shared" ref="G18:G32" si="4">ROUND(10.37*F18,2)</f>
        <v>554.9</v>
      </c>
      <c r="H18" s="18">
        <f t="shared" si="0"/>
        <v>5</v>
      </c>
      <c r="I18" s="24">
        <v>0</v>
      </c>
      <c r="J18" s="20">
        <f t="shared" si="1"/>
        <v>0</v>
      </c>
      <c r="K18" s="18">
        <f t="shared" si="2"/>
        <v>5</v>
      </c>
      <c r="L18" s="22">
        <f t="shared" si="3"/>
        <v>2774.5</v>
      </c>
      <c r="O18" s="23"/>
    </row>
    <row r="19" spans="1:15" ht="32" customHeight="1" x14ac:dyDescent="0.35">
      <c r="A19" s="58"/>
      <c r="B19" s="16" t="s">
        <v>14</v>
      </c>
      <c r="C19" s="17" t="s">
        <v>34</v>
      </c>
      <c r="D19" s="16" t="s">
        <v>40</v>
      </c>
      <c r="E19" s="18" t="s">
        <v>12</v>
      </c>
      <c r="F19" s="19">
        <v>280</v>
      </c>
      <c r="G19" s="21">
        <f t="shared" si="4"/>
        <v>2903.6</v>
      </c>
      <c r="H19" s="18">
        <f t="shared" si="0"/>
        <v>5</v>
      </c>
      <c r="I19" s="19">
        <v>0</v>
      </c>
      <c r="J19" s="20">
        <f>ROUND(10.37*I19,2)</f>
        <v>0</v>
      </c>
      <c r="K19" s="18">
        <f t="shared" si="2"/>
        <v>5</v>
      </c>
      <c r="L19" s="22">
        <f t="shared" si="3"/>
        <v>14518</v>
      </c>
    </row>
    <row r="20" spans="1:15" ht="31.5" customHeight="1" x14ac:dyDescent="0.35">
      <c r="A20" s="58"/>
      <c r="B20" s="16" t="s">
        <v>15</v>
      </c>
      <c r="C20" s="17" t="s">
        <v>35</v>
      </c>
      <c r="D20" s="16" t="s">
        <v>36</v>
      </c>
      <c r="E20" s="18" t="s">
        <v>12</v>
      </c>
      <c r="F20" s="24">
        <f>18.75+18.75</f>
        <v>37.5</v>
      </c>
      <c r="G20" s="21">
        <f t="shared" si="4"/>
        <v>388.88</v>
      </c>
      <c r="H20" s="18">
        <f t="shared" si="0"/>
        <v>5</v>
      </c>
      <c r="I20" s="24">
        <v>0</v>
      </c>
      <c r="J20" s="20">
        <f>ROUND(10.37*I20,2)</f>
        <v>0</v>
      </c>
      <c r="K20" s="18">
        <f t="shared" si="2"/>
        <v>5</v>
      </c>
      <c r="L20" s="22">
        <f t="shared" si="3"/>
        <v>1944.4</v>
      </c>
    </row>
    <row r="21" spans="1:15" ht="33.5" customHeight="1" x14ac:dyDescent="0.35">
      <c r="A21" s="58"/>
      <c r="B21" s="16" t="s">
        <v>16</v>
      </c>
      <c r="C21" s="17" t="s">
        <v>37</v>
      </c>
      <c r="D21" s="16" t="s">
        <v>36</v>
      </c>
      <c r="E21" s="18" t="s">
        <v>12</v>
      </c>
      <c r="F21" s="24">
        <v>300.3</v>
      </c>
      <c r="G21" s="21">
        <f t="shared" si="4"/>
        <v>3114.11</v>
      </c>
      <c r="H21" s="18">
        <f t="shared" si="0"/>
        <v>5</v>
      </c>
      <c r="I21" s="24">
        <v>352.5</v>
      </c>
      <c r="J21" s="21">
        <f>ROUND(10.37*I21,2)</f>
        <v>3655.43</v>
      </c>
      <c r="K21" s="18">
        <f t="shared" si="2"/>
        <v>5</v>
      </c>
      <c r="L21" s="22">
        <f t="shared" si="3"/>
        <v>33847.699999999997</v>
      </c>
    </row>
    <row r="22" spans="1:15" ht="32" customHeight="1" x14ac:dyDescent="0.35">
      <c r="A22" s="58"/>
      <c r="B22" s="25" t="s">
        <v>7</v>
      </c>
      <c r="C22" s="17" t="s">
        <v>38</v>
      </c>
      <c r="D22" s="16" t="s">
        <v>36</v>
      </c>
      <c r="E22" s="18" t="s">
        <v>12</v>
      </c>
      <c r="F22" s="24">
        <f>46.16+125.2</f>
        <v>171.36</v>
      </c>
      <c r="G22" s="21">
        <f t="shared" si="4"/>
        <v>1777</v>
      </c>
      <c r="H22" s="18">
        <f t="shared" si="0"/>
        <v>5</v>
      </c>
      <c r="I22" s="24">
        <v>0</v>
      </c>
      <c r="J22" s="20">
        <f t="shared" ref="J22:J26" si="5">ROUND(10.37*I22,2)</f>
        <v>0</v>
      </c>
      <c r="K22" s="18">
        <f t="shared" si="2"/>
        <v>5</v>
      </c>
      <c r="L22" s="22">
        <f t="shared" si="3"/>
        <v>8885</v>
      </c>
    </row>
    <row r="23" spans="1:15" ht="31.5" customHeight="1" x14ac:dyDescent="0.35">
      <c r="A23" s="58"/>
      <c r="B23" s="16" t="s">
        <v>17</v>
      </c>
      <c r="C23" s="17" t="s">
        <v>39</v>
      </c>
      <c r="D23" s="16" t="s">
        <v>36</v>
      </c>
      <c r="E23" s="18" t="s">
        <v>12</v>
      </c>
      <c r="F23" s="24">
        <v>35.07</v>
      </c>
      <c r="G23" s="21">
        <f t="shared" si="4"/>
        <v>363.68</v>
      </c>
      <c r="H23" s="18">
        <f t="shared" si="0"/>
        <v>5</v>
      </c>
      <c r="I23" s="24">
        <v>0</v>
      </c>
      <c r="J23" s="20">
        <f t="shared" si="5"/>
        <v>0</v>
      </c>
      <c r="K23" s="18">
        <f t="shared" si="2"/>
        <v>5</v>
      </c>
      <c r="L23" s="22">
        <f t="shared" si="3"/>
        <v>1818.4</v>
      </c>
    </row>
    <row r="24" spans="1:15" ht="18" customHeight="1" x14ac:dyDescent="0.35">
      <c r="A24" s="58"/>
      <c r="B24" s="16" t="s">
        <v>18</v>
      </c>
      <c r="C24" s="17" t="s">
        <v>42</v>
      </c>
      <c r="D24" s="16" t="s">
        <v>36</v>
      </c>
      <c r="E24" s="18" t="s">
        <v>12</v>
      </c>
      <c r="F24" s="24">
        <v>24.53</v>
      </c>
      <c r="G24" s="21">
        <f t="shared" si="4"/>
        <v>254.38</v>
      </c>
      <c r="H24" s="18">
        <f t="shared" si="0"/>
        <v>5</v>
      </c>
      <c r="I24" s="24">
        <v>0</v>
      </c>
      <c r="J24" s="20">
        <f t="shared" si="5"/>
        <v>0</v>
      </c>
      <c r="K24" s="18">
        <f t="shared" si="2"/>
        <v>5</v>
      </c>
      <c r="L24" s="22">
        <f t="shared" si="3"/>
        <v>1271.9000000000001</v>
      </c>
    </row>
    <row r="25" spans="1:15" ht="18" customHeight="1" x14ac:dyDescent="0.35">
      <c r="A25" s="58"/>
      <c r="B25" s="16" t="s">
        <v>8</v>
      </c>
      <c r="C25" s="17" t="s">
        <v>43</v>
      </c>
      <c r="D25" s="16" t="s">
        <v>36</v>
      </c>
      <c r="E25" s="18" t="s">
        <v>12</v>
      </c>
      <c r="F25" s="24">
        <f>30+967.5</f>
        <v>997.5</v>
      </c>
      <c r="G25" s="21">
        <f t="shared" si="4"/>
        <v>10344.08</v>
      </c>
      <c r="H25" s="18">
        <f t="shared" si="0"/>
        <v>5</v>
      </c>
      <c r="I25" s="24">
        <v>0</v>
      </c>
      <c r="J25" s="20">
        <f t="shared" si="5"/>
        <v>0</v>
      </c>
      <c r="K25" s="18">
        <f t="shared" si="2"/>
        <v>5</v>
      </c>
      <c r="L25" s="22">
        <f t="shared" si="3"/>
        <v>51720.4</v>
      </c>
    </row>
    <row r="26" spans="1:15" ht="29" customHeight="1" x14ac:dyDescent="0.35">
      <c r="A26" s="58"/>
      <c r="B26" s="16" t="s">
        <v>9</v>
      </c>
      <c r="C26" s="17" t="s">
        <v>44</v>
      </c>
      <c r="D26" s="16" t="s">
        <v>36</v>
      </c>
      <c r="E26" s="18" t="s">
        <v>12</v>
      </c>
      <c r="F26" s="19">
        <v>325.56</v>
      </c>
      <c r="G26" s="21">
        <f t="shared" si="4"/>
        <v>3376.06</v>
      </c>
      <c r="H26" s="18">
        <f t="shared" si="0"/>
        <v>5</v>
      </c>
      <c r="I26" s="19">
        <v>0</v>
      </c>
      <c r="J26" s="20">
        <f t="shared" si="5"/>
        <v>0</v>
      </c>
      <c r="K26" s="18">
        <f t="shared" si="2"/>
        <v>5</v>
      </c>
      <c r="L26" s="22">
        <f t="shared" si="3"/>
        <v>16880.3</v>
      </c>
    </row>
    <row r="27" spans="1:15" ht="32" customHeight="1" x14ac:dyDescent="0.35">
      <c r="A27" s="58"/>
      <c r="B27" s="16" t="s">
        <v>27</v>
      </c>
      <c r="C27" s="17" t="s">
        <v>45</v>
      </c>
      <c r="D27" s="16" t="s">
        <v>46</v>
      </c>
      <c r="E27" s="18" t="s">
        <v>12</v>
      </c>
      <c r="F27" s="19">
        <v>604</v>
      </c>
      <c r="G27" s="21">
        <f t="shared" si="4"/>
        <v>6263.48</v>
      </c>
      <c r="H27" s="18">
        <f t="shared" si="0"/>
        <v>5</v>
      </c>
      <c r="I27" s="19">
        <v>100</v>
      </c>
      <c r="J27" s="21">
        <f>ROUND(10.37*I27,2)</f>
        <v>1037</v>
      </c>
      <c r="K27" s="18">
        <f t="shared" si="2"/>
        <v>5</v>
      </c>
      <c r="L27" s="22">
        <f t="shared" si="3"/>
        <v>36502.400000000001</v>
      </c>
    </row>
    <row r="28" spans="1:15" ht="17.5" customHeight="1" x14ac:dyDescent="0.35">
      <c r="A28" s="58"/>
      <c r="B28" s="16" t="s">
        <v>28</v>
      </c>
      <c r="C28" s="17" t="s">
        <v>47</v>
      </c>
      <c r="D28" s="16" t="s">
        <v>48</v>
      </c>
      <c r="E28" s="18" t="s">
        <v>12</v>
      </c>
      <c r="F28" s="19">
        <f>8.52+67.74</f>
        <v>76.259999999999991</v>
      </c>
      <c r="G28" s="21">
        <f t="shared" si="4"/>
        <v>790.82</v>
      </c>
      <c r="H28" s="18">
        <f t="shared" si="0"/>
        <v>5</v>
      </c>
      <c r="I28" s="19">
        <v>0</v>
      </c>
      <c r="J28" s="20">
        <f t="shared" ref="J28:J32" si="6">ROUND(10.37*I28,2)</f>
        <v>0</v>
      </c>
      <c r="K28" s="18">
        <f t="shared" si="2"/>
        <v>5</v>
      </c>
      <c r="L28" s="22">
        <f t="shared" si="3"/>
        <v>3954.1</v>
      </c>
    </row>
    <row r="29" spans="1:15" ht="17.5" customHeight="1" x14ac:dyDescent="0.35">
      <c r="A29" s="58"/>
      <c r="B29" s="16" t="s">
        <v>29</v>
      </c>
      <c r="C29" s="17" t="s">
        <v>49</v>
      </c>
      <c r="D29" s="16" t="s">
        <v>50</v>
      </c>
      <c r="E29" s="18" t="s">
        <v>12</v>
      </c>
      <c r="F29" s="19">
        <v>35.76</v>
      </c>
      <c r="G29" s="21">
        <f t="shared" si="4"/>
        <v>370.83</v>
      </c>
      <c r="H29" s="18">
        <f t="shared" si="0"/>
        <v>5</v>
      </c>
      <c r="I29" s="19">
        <v>0</v>
      </c>
      <c r="J29" s="20">
        <f t="shared" si="6"/>
        <v>0</v>
      </c>
      <c r="K29" s="18">
        <f t="shared" si="2"/>
        <v>5</v>
      </c>
      <c r="L29" s="22">
        <f t="shared" si="3"/>
        <v>1854.15</v>
      </c>
    </row>
    <row r="30" spans="1:15" ht="30" customHeight="1" x14ac:dyDescent="0.35">
      <c r="A30" s="58"/>
      <c r="B30" s="26" t="s">
        <v>64</v>
      </c>
      <c r="C30" s="27" t="s">
        <v>70</v>
      </c>
      <c r="D30" s="28" t="s">
        <v>67</v>
      </c>
      <c r="E30" s="18" t="s">
        <v>12</v>
      </c>
      <c r="F30" s="29">
        <v>3.3</v>
      </c>
      <c r="G30" s="21">
        <f t="shared" si="4"/>
        <v>34.22</v>
      </c>
      <c r="H30" s="18">
        <f t="shared" si="0"/>
        <v>5</v>
      </c>
      <c r="I30" s="29">
        <v>0</v>
      </c>
      <c r="J30" s="20">
        <f t="shared" si="6"/>
        <v>0</v>
      </c>
      <c r="K30" s="18">
        <f t="shared" si="2"/>
        <v>5</v>
      </c>
      <c r="L30" s="22">
        <f t="shared" si="3"/>
        <v>171.1</v>
      </c>
    </row>
    <row r="31" spans="1:15" ht="30" customHeight="1" x14ac:dyDescent="0.35">
      <c r="A31" s="58"/>
      <c r="B31" s="26" t="s">
        <v>65</v>
      </c>
      <c r="C31" s="27" t="s">
        <v>71</v>
      </c>
      <c r="D31" s="28" t="s">
        <v>68</v>
      </c>
      <c r="E31" s="18" t="s">
        <v>12</v>
      </c>
      <c r="F31" s="29">
        <v>44.7</v>
      </c>
      <c r="G31" s="21">
        <f t="shared" si="4"/>
        <v>463.54</v>
      </c>
      <c r="H31" s="18">
        <f t="shared" si="0"/>
        <v>5</v>
      </c>
      <c r="I31" s="29">
        <v>70.63</v>
      </c>
      <c r="J31" s="21">
        <f t="shared" si="6"/>
        <v>732.43</v>
      </c>
      <c r="K31" s="18">
        <f t="shared" si="2"/>
        <v>5</v>
      </c>
      <c r="L31" s="22">
        <f t="shared" si="3"/>
        <v>5979.85</v>
      </c>
    </row>
    <row r="32" spans="1:15" ht="17.5" customHeight="1" x14ac:dyDescent="0.35">
      <c r="A32" s="58"/>
      <c r="B32" s="26" t="s">
        <v>66</v>
      </c>
      <c r="C32" s="17" t="s">
        <v>72</v>
      </c>
      <c r="D32" s="16" t="s">
        <v>69</v>
      </c>
      <c r="E32" s="18" t="s">
        <v>12</v>
      </c>
      <c r="F32" s="29">
        <v>8.3000000000000007</v>
      </c>
      <c r="G32" s="21">
        <f t="shared" si="4"/>
        <v>86.07</v>
      </c>
      <c r="H32" s="18">
        <f t="shared" si="0"/>
        <v>5</v>
      </c>
      <c r="I32" s="29">
        <v>0</v>
      </c>
      <c r="J32" s="20">
        <f t="shared" si="6"/>
        <v>0</v>
      </c>
      <c r="K32" s="18">
        <f t="shared" si="2"/>
        <v>5</v>
      </c>
      <c r="L32" s="22">
        <f t="shared" si="3"/>
        <v>430.35</v>
      </c>
    </row>
    <row r="33" spans="1:12" ht="26.5" customHeight="1" thickBot="1" x14ac:dyDescent="0.4">
      <c r="A33" s="58"/>
      <c r="B33" s="59" t="s">
        <v>77</v>
      </c>
      <c r="C33" s="60"/>
      <c r="D33" s="60"/>
      <c r="E33" s="60"/>
      <c r="F33" s="60"/>
      <c r="G33" s="60"/>
      <c r="H33" s="60"/>
      <c r="I33" s="60"/>
      <c r="J33" s="60"/>
      <c r="K33" s="60"/>
      <c r="L33" s="30">
        <f>ROUND(SUM(L14:L32),2)</f>
        <v>246603.95</v>
      </c>
    </row>
    <row r="34" spans="1:12" ht="8" customHeight="1" x14ac:dyDescent="0.35">
      <c r="A34" s="58"/>
    </row>
    <row r="35" spans="1:12" ht="26.5" customHeight="1" thickBot="1" x14ac:dyDescent="0.4">
      <c r="A35" s="58"/>
      <c r="B35" s="59" t="s">
        <v>73</v>
      </c>
      <c r="C35" s="60"/>
      <c r="D35" s="60"/>
      <c r="E35" s="60"/>
      <c r="F35" s="60"/>
      <c r="G35" s="60"/>
      <c r="H35" s="60"/>
      <c r="I35" s="60"/>
      <c r="J35" s="60"/>
      <c r="K35" s="60"/>
      <c r="L35" s="31">
        <f>ROUND(L33/G10,2)</f>
        <v>4110.07</v>
      </c>
    </row>
    <row r="36" spans="1:12" ht="7.5" customHeight="1" x14ac:dyDescent="0.35"/>
    <row r="37" spans="1:12" ht="21.5" customHeight="1" x14ac:dyDescent="0.35">
      <c r="A37" s="61" t="s">
        <v>78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3"/>
    </row>
  </sheetData>
  <mergeCells count="20">
    <mergeCell ref="B10:F10"/>
    <mergeCell ref="G10:H10"/>
    <mergeCell ref="A8:A35"/>
    <mergeCell ref="B35:K35"/>
    <mergeCell ref="A37:L37"/>
    <mergeCell ref="L12:L13"/>
    <mergeCell ref="B33:K33"/>
    <mergeCell ref="B8:L8"/>
    <mergeCell ref="B12:B13"/>
    <mergeCell ref="C12:C13"/>
    <mergeCell ref="E12:E13"/>
    <mergeCell ref="D12:D13"/>
    <mergeCell ref="F12:H12"/>
    <mergeCell ref="I12:K12"/>
    <mergeCell ref="A6:L6"/>
    <mergeCell ref="A1:L1"/>
    <mergeCell ref="A2:L2"/>
    <mergeCell ref="A3:L3"/>
    <mergeCell ref="A4:E4"/>
    <mergeCell ref="F4:L4"/>
  </mergeCells>
  <pageMargins left="0.511811024" right="0.511811024" top="0.78740157499999996" bottom="0.78740157499999996" header="0.31496062000000002" footer="0.31496062000000002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Instruções</vt:lpstr>
      <vt:lpstr>Rio de Janeiro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Soares Pereira</dc:creator>
  <cp:lastModifiedBy>Leslie Soares Pereira</cp:lastModifiedBy>
  <cp:lastPrinted>2025-05-29T14:43:38Z</cp:lastPrinted>
  <dcterms:created xsi:type="dcterms:W3CDTF">2025-04-09T21:02:45Z</dcterms:created>
  <dcterms:modified xsi:type="dcterms:W3CDTF">2025-09-10T16:27:52Z</dcterms:modified>
</cp:coreProperties>
</file>